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456" documentId="8_{457B761D-1665-4A4B-A83D-39B64C00B3E2}" xr6:coauthVersionLast="47" xr6:coauthVersionMax="47" xr10:uidLastSave="{D82D1497-4CD7-4C91-AF35-EF5433ABBD16}"/>
  <bookViews>
    <workbookView xWindow="-110" yWindow="-110" windowWidth="25820" windowHeight="15500" xr2:uid="{00000000-000D-0000-FFFF-FFFF00000000}"/>
  </bookViews>
  <sheets>
    <sheet name="Calcul Budget Courses" sheetId="4" r:id="rId1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E28" i="4"/>
  <c r="H21" i="4"/>
  <c r="C32" i="4"/>
  <c r="C33" i="4"/>
  <c r="C34" i="4"/>
  <c r="C35" i="4"/>
  <c r="K13" i="4"/>
</calcChain>
</file>

<file path=xl/sharedStrings.xml><?xml version="1.0" encoding="utf-8"?>
<sst xmlns="http://schemas.openxmlformats.org/spreadsheetml/2006/main" count="50" uniqueCount="42">
  <si>
    <t>Emprunt ou loyer</t>
  </si>
  <si>
    <t>Gaz</t>
  </si>
  <si>
    <t>Eau</t>
  </si>
  <si>
    <t>Autre</t>
  </si>
  <si>
    <t>Santé</t>
  </si>
  <si>
    <t>Habillement</t>
  </si>
  <si>
    <t>Salaire 1</t>
  </si>
  <si>
    <t>Salaire 2</t>
  </si>
  <si>
    <t>Autre revenu</t>
  </si>
  <si>
    <t>Aides sociales</t>
  </si>
  <si>
    <t>Assurance habitation</t>
  </si>
  <si>
    <t>Electricité</t>
  </si>
  <si>
    <t>Abonnement internet</t>
  </si>
  <si>
    <t>Mutuelle 1</t>
  </si>
  <si>
    <t>Crédit 1</t>
  </si>
  <si>
    <t>Téléphone 1</t>
  </si>
  <si>
    <t>Crédit 2</t>
  </si>
  <si>
    <t>Mutuelle 2</t>
  </si>
  <si>
    <t>Téléphone 2</t>
  </si>
  <si>
    <t>Entretien logement</t>
  </si>
  <si>
    <t>Carburant voiture</t>
  </si>
  <si>
    <t>Entretien voiture</t>
  </si>
  <si>
    <t>Loisirs/Plaisirs</t>
  </si>
  <si>
    <t>Cadeaux</t>
  </si>
  <si>
    <t>Dons associations</t>
  </si>
  <si>
    <t>Soins beauté</t>
  </si>
  <si>
    <t>Vacances</t>
  </si>
  <si>
    <t>Cantine école</t>
  </si>
  <si>
    <t>Assurance vie</t>
  </si>
  <si>
    <t>Livret d'épargne</t>
  </si>
  <si>
    <t>Total</t>
  </si>
  <si>
    <t>Ordures ménagères</t>
  </si>
  <si>
    <t>Charges locatives</t>
  </si>
  <si>
    <t>Assurance voiture</t>
  </si>
  <si>
    <t>Garde enfant</t>
  </si>
  <si>
    <t>Forfait transports</t>
  </si>
  <si>
    <t>Frais animal compagnie</t>
  </si>
  <si>
    <t>Assurance retraite</t>
  </si>
  <si>
    <t>Total Dépenses + Epargne</t>
  </si>
  <si>
    <t>Budget courses mensuel (=Solde)</t>
  </si>
  <si>
    <t>Budget courses alimentaires (mensuel)</t>
  </si>
  <si>
    <t>Budget courses alimentaires (hebdomadaire)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</si>
</sst>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[&lt;=9999999]###\-####;\(###\)\ ###\-####"/>
    <numFmt numFmtId="165" formatCode="_-* #,##0.00\ _€_-;\-* #,##0.00\ _€_-;_-* &quot;-&quot;??\ _€_-;_-@_-"/>
    <numFmt numFmtId="166" formatCode="_-* #,##0\ _€_-;\-* #,##0\ _€_-;_-* &quot;-&quot;\ _€_-;_-@_-"/>
  </numFmts>
  <fonts count="27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4" tint="-0.499984740745262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sz val="18"/>
      <color theme="3"/>
      <name val="Calibri"/>
      <family val="2"/>
      <charset val="134"/>
      <scheme val="maj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6"/>
      <color theme="1"/>
      <name val="Calibri"/>
      <family val="2"/>
      <scheme val="minor"/>
    </font>
    <font>
      <sz val="16"/>
      <color theme="1" tint="0.24994659260841701"/>
      <name val="Calibri"/>
      <family val="2"/>
      <scheme val="minor"/>
    </font>
    <font>
      <b/>
      <sz val="16"/>
      <color theme="1" tint="0.2499465926084170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9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23" fillId="0" borderId="0" xfId="0" applyFont="1"/>
    <xf numFmtId="0" fontId="6" fillId="0" borderId="0" xfId="0" applyFont="1"/>
    <xf numFmtId="0" fontId="23" fillId="33" borderId="0" xfId="0" applyFont="1" applyFill="1"/>
    <xf numFmtId="0" fontId="22" fillId="0" borderId="10" xfId="0" applyFont="1" applyBorder="1"/>
    <xf numFmtId="0" fontId="22" fillId="0" borderId="11" xfId="0" applyFont="1" applyBorder="1"/>
    <xf numFmtId="0" fontId="21" fillId="34" borderId="0" xfId="41" applyFill="1"/>
    <xf numFmtId="0" fontId="24" fillId="35" borderId="0" xfId="0" applyFont="1" applyFill="1"/>
    <xf numFmtId="0" fontId="23" fillId="35" borderId="0" xfId="0" applyFont="1" applyFill="1"/>
    <xf numFmtId="0" fontId="24" fillId="36" borderId="0" xfId="0" applyFont="1" applyFill="1"/>
    <xf numFmtId="0" fontId="25" fillId="36" borderId="0" xfId="0" applyFont="1" applyFill="1"/>
    <xf numFmtId="0" fontId="26" fillId="36" borderId="0" xfId="0" applyFont="1" applyFill="1"/>
    <xf numFmtId="0" fontId="24" fillId="37" borderId="0" xfId="0" applyFont="1" applyFill="1"/>
    <xf numFmtId="0" fontId="23" fillId="37" borderId="0" xfId="0" applyFont="1" applyFill="1"/>
  </cellXfs>
  <cellStyles count="49">
    <cellStyle name="20 % - Accent1" xfId="26" builtinId="30" customBuiltin="1"/>
    <cellStyle name="20 % - Accent2" xfId="30" builtinId="34" customBuiltin="1"/>
    <cellStyle name="20 % - Accent3" xfId="34" builtinId="38" customBuiltin="1"/>
    <cellStyle name="20 % - Accent4" xfId="38" builtinId="42" customBuiltin="1"/>
    <cellStyle name="20 % - Accent5" xfId="42" builtinId="46" customBuiltin="1"/>
    <cellStyle name="20 % - Accent6" xfId="46" builtinId="50" customBuiltin="1"/>
    <cellStyle name="40 % - Accent1" xfId="27" builtinId="31" customBuiltin="1"/>
    <cellStyle name="40 % - Accent2" xfId="31" builtinId="35" customBuiltin="1"/>
    <cellStyle name="40 % - Accent3" xfId="35" builtinId="39" customBuiltin="1"/>
    <cellStyle name="40 % - Accent4" xfId="39" builtinId="43" customBuiltin="1"/>
    <cellStyle name="40 % - Accent5" xfId="43" builtinId="47" customBuiltin="1"/>
    <cellStyle name="40 % - Accent6" xfId="47" builtinId="51" customBuiltin="1"/>
    <cellStyle name="60 % - Accent1" xfId="28" builtinId="32" customBuiltin="1"/>
    <cellStyle name="60 % - Accent2" xfId="32" builtinId="36" customBuiltin="1"/>
    <cellStyle name="60 % - Accent3" xfId="36" builtinId="40" customBuiltin="1"/>
    <cellStyle name="60 % - Accent4" xfId="40" builtinId="44" customBuiltin="1"/>
    <cellStyle name="60 % - Accent5" xfId="44" builtinId="48" customBuiltin="1"/>
    <cellStyle name="60 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Avertissement" xfId="21" builtinId="11" customBuiltin="1"/>
    <cellStyle name="Calcul" xfId="18" builtinId="22" customBuiltin="1"/>
    <cellStyle name="Cellule liée" xfId="19" builtinId="24" customBuiltin="1"/>
    <cellStyle name="Date" xfId="5" xr:uid="{FE33F3B2-B201-45AD-A81E-81BCB12ED9D2}"/>
    <cellStyle name="Entrée" xfId="16" builtinId="20" customBuiltin="1"/>
    <cellStyle name="Insatisfaisant" xfId="14" builtinId="27" customBuiltin="1"/>
    <cellStyle name="Milliers" xfId="6" builtinId="3" customBuiltin="1"/>
    <cellStyle name="Milliers [0]" xfId="7" builtinId="6" customBuiltin="1"/>
    <cellStyle name="Monétaire" xfId="8" builtinId="4" customBuiltin="1"/>
    <cellStyle name="Monétaire [0]" xfId="9" builtinId="7" customBuiltin="1"/>
    <cellStyle name="Neutre" xfId="15" builtinId="28" customBuiltin="1"/>
    <cellStyle name="Normal" xfId="0" builtinId="0" customBuiltin="1"/>
    <cellStyle name="Note" xfId="22" builtinId="10" customBuiltin="1"/>
    <cellStyle name="Pourcentage" xfId="10" builtinId="5" customBuiltin="1"/>
    <cellStyle name="Satisfaisant" xfId="13" builtinId="26" customBuiltin="1"/>
    <cellStyle name="Sortie" xfId="17" builtinId="21" customBuiltin="1"/>
    <cellStyle name="Téléphone" xfId="4" xr:uid="{70E46558-98AC-446F-861A-54F270CBD905}"/>
    <cellStyle name="Texte explicatif" xfId="23" builtinId="53" customBuiltin="1"/>
    <cellStyle name="Titre" xfId="11" builtinId="15" customBuiltin="1"/>
    <cellStyle name="Titre 1" xfId="1" builtinId="16" customBuiltin="1"/>
    <cellStyle name="Titre 2" xfId="2" builtinId="17" customBuiltin="1"/>
    <cellStyle name="Titre 3" xfId="3" builtinId="18" customBuiltin="1"/>
    <cellStyle name="Titre 4" xfId="12" builtinId="19" customBuiltin="1"/>
    <cellStyle name="Total" xfId="24" builtinId="25" customBuiltin="1"/>
    <cellStyle name="Vérification" xfId="20" builtinId="23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24994659260841701"/>
        <name val="Calibri"/>
        <family val="2"/>
        <scheme val="minor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Carnet d’adresses" pivot="0" count="3" xr9:uid="{00000000-0011-0000-FFFF-FFFF00000000}">
      <tableStyleElement type="wholeTable" dxfId="23"/>
      <tableStyleElement type="headerRow" dxfId="22"/>
      <tableStyleElement type="totalRow" dxfId="21"/>
    </tableStyle>
    <tableStyle name="Budget mensuel personnel" pivot="0" count="7" xr9:uid="{DF2684C2-C435-47FA-9646-E632C3AE8948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88900</xdr:rowOff>
    </xdr:from>
    <xdr:to>
      <xdr:col>10</xdr:col>
      <xdr:colOff>698500</xdr:colOff>
      <xdr:row>3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6210856-D714-D325-E3DB-9787F5D86ACF}"/>
            </a:ext>
          </a:extLst>
        </xdr:cNvPr>
        <xdr:cNvSpPr txBox="1"/>
      </xdr:nvSpPr>
      <xdr:spPr>
        <a:xfrm>
          <a:off x="12700" y="88900"/>
          <a:ext cx="12496800" cy="5969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/>
            <a:t>CALCULETTE DU BUDGET DES COURSES</a:t>
          </a:r>
          <a:r>
            <a:rPr lang="fr-FR" sz="3200" b="1" baseline="0"/>
            <a:t> ALIMENTAIRES</a:t>
          </a:r>
          <a:endParaRPr lang="fr-FR" sz="3200" b="1"/>
        </a:p>
      </xdr:txBody>
    </xdr:sp>
    <xdr:clientData/>
  </xdr:twoCellAnchor>
  <xdr:twoCellAnchor>
    <xdr:from>
      <xdr:col>0</xdr:col>
      <xdr:colOff>12700</xdr:colOff>
      <xdr:row>4</xdr:row>
      <xdr:rowOff>425450</xdr:rowOff>
    </xdr:from>
    <xdr:to>
      <xdr:col>2</xdr:col>
      <xdr:colOff>0</xdr:colOff>
      <xdr:row>7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AE378B-FB45-BC02-A917-6BD3B56A4874}"/>
            </a:ext>
          </a:extLst>
        </xdr:cNvPr>
        <xdr:cNvSpPr txBox="1"/>
      </xdr:nvSpPr>
      <xdr:spPr>
        <a:xfrm>
          <a:off x="12700" y="1162050"/>
          <a:ext cx="2298700" cy="53975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/>
            <a:t>REVENUS</a:t>
          </a:r>
        </a:p>
      </xdr:txBody>
    </xdr:sp>
    <xdr:clientData/>
  </xdr:twoCellAnchor>
  <xdr:twoCellAnchor>
    <xdr:from>
      <xdr:col>2</xdr:col>
      <xdr:colOff>704850</xdr:colOff>
      <xdr:row>4</xdr:row>
      <xdr:rowOff>425450</xdr:rowOff>
    </xdr:from>
    <xdr:to>
      <xdr:col>4</xdr:col>
      <xdr:colOff>990600</xdr:colOff>
      <xdr:row>7</xdr:row>
      <xdr:rowOff>6350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66573A1-0071-24EE-6FC0-94BE615C79A1}"/>
            </a:ext>
          </a:extLst>
        </xdr:cNvPr>
        <xdr:cNvSpPr txBox="1"/>
      </xdr:nvSpPr>
      <xdr:spPr>
        <a:xfrm>
          <a:off x="3016250" y="1162050"/>
          <a:ext cx="2946400" cy="5461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DÉPENSES FIXES</a:t>
          </a:r>
        </a:p>
        <a:p>
          <a:pPr algn="ctr"/>
          <a:r>
            <a:rPr lang="fr-FR" sz="1000" b="0"/>
            <a:t>(Factures)</a:t>
          </a:r>
        </a:p>
      </xdr:txBody>
    </xdr:sp>
    <xdr:clientData/>
  </xdr:twoCellAnchor>
  <xdr:twoCellAnchor>
    <xdr:from>
      <xdr:col>5</xdr:col>
      <xdr:colOff>704850</xdr:colOff>
      <xdr:row>4</xdr:row>
      <xdr:rowOff>419100</xdr:rowOff>
    </xdr:from>
    <xdr:to>
      <xdr:col>8</xdr:col>
      <xdr:colOff>0</xdr:colOff>
      <xdr:row>7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E6856F99-53B0-A6C6-AAD8-9BC9313ECF96}"/>
            </a:ext>
          </a:extLst>
        </xdr:cNvPr>
        <xdr:cNvSpPr txBox="1"/>
      </xdr:nvSpPr>
      <xdr:spPr>
        <a:xfrm>
          <a:off x="6673850" y="1155700"/>
          <a:ext cx="2794000" cy="5715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000" b="1"/>
            <a:t>DÉPENSES VARIABLES</a:t>
          </a:r>
        </a:p>
        <a:p>
          <a:pPr algn="ctr"/>
          <a:r>
            <a:rPr lang="fr-FR" sz="1000"/>
            <a:t>(ce qu'on met de côté chaque</a:t>
          </a:r>
          <a:r>
            <a:rPr lang="fr-FR" sz="1000" baseline="0"/>
            <a:t> mois en prévision)</a:t>
          </a:r>
          <a:endParaRPr lang="fr-FR" sz="1000"/>
        </a:p>
      </xdr:txBody>
    </xdr:sp>
    <xdr:clientData/>
  </xdr:twoCellAnchor>
  <xdr:twoCellAnchor>
    <xdr:from>
      <xdr:col>9</xdr:col>
      <xdr:colOff>0</xdr:colOff>
      <xdr:row>4</xdr:row>
      <xdr:rowOff>425450</xdr:rowOff>
    </xdr:from>
    <xdr:to>
      <xdr:col>11</xdr:col>
      <xdr:colOff>6350</xdr:colOff>
      <xdr:row>7</xdr:row>
      <xdr:rowOff>6350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421AB88-FB03-F2E2-846C-D9D1B6701320}"/>
            </a:ext>
          </a:extLst>
        </xdr:cNvPr>
        <xdr:cNvSpPr txBox="1"/>
      </xdr:nvSpPr>
      <xdr:spPr>
        <a:xfrm>
          <a:off x="10179050" y="1162050"/>
          <a:ext cx="2349500" cy="5461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/>
            <a:t>ÉPARGNE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652B4C-DBAC-4881-9443-98112D1D1C09}" name="Tableau9" displayName="Tableau9" ref="A8:B12" headerRowCount="0" totalsRowCount="1">
  <tableColumns count="2">
    <tableColumn id="1" xr3:uid="{9AE085F9-93F7-4942-8C54-398CF352C2FE}" name="Colonne1" totalsRowLabel="Total" totalsRowDxfId="5"/>
    <tableColumn id="2" xr3:uid="{4470502B-C01C-4DC3-9C26-0C1F2073DB21}" name="Colonne2" totalsRowFunction="sum" totalsRowDxfId="4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F6FCE4-85AA-4421-AE99-2830BEBE9878}" name="Tableau11" displayName="Tableau11" ref="D9:E28" headerRowCount="0" totalsRowCount="1">
  <tableColumns count="2">
    <tableColumn id="1" xr3:uid="{311484B2-9663-4467-8D97-59940A6A3606}" name="Colonne1" totalsRowLabel="Total" totalsRowDxfId="1"/>
    <tableColumn id="2" xr3:uid="{60AE59F3-BB17-4156-ABC0-6A86CDF189F2}" name="Colonne2" totalsRowFunction="sum" totalsRowDxfId="0"/>
  </tableColumns>
  <tableStyleInfo name="TableStyleLight8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C8442D-9EA1-4E3C-88E6-21733C081A01}" name="Tableau12" displayName="Tableau12" ref="G9:H21" headerRowCount="0" totalsRowCount="1">
  <tableColumns count="2">
    <tableColumn id="1" xr3:uid="{FD02DA45-EE40-4363-9A76-20EAA24CA544}" name="Colonne1" totalsRowLabel="Total" totalsRowDxfId="3"/>
    <tableColumn id="2" xr3:uid="{5F510E1B-C8B1-492E-A072-BCF9F77CA7FB}" name="Colonne2" totalsRowFunction="sum" totalsRowDxfId="2"/>
  </tableColumns>
  <tableStyleInfo name="TableStyleLight8" showFirstColumn="0" showLastColumn="0" showRowStripes="1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3C49CBB-4979-408F-8ECB-9FD3551847DF}" name="Tableau13" displayName="Tableau13" ref="J9:K13" headerRowCount="0" totalsRowCount="1">
  <tableColumns count="2">
    <tableColumn id="1" xr3:uid="{C31FBE52-54F7-42C6-B1D6-B79831E9C278}" name="Colonne1" totalsRowLabel="Total" dataDxfId="13" totalsRowDxfId="12"/>
    <tableColumn id="2" xr3:uid="{ABD47EC9-5C02-4A89-A3AE-37C97ABA4588}" name="Colonne2" totalsRowFunction="sum" dataDxfId="11" totalsRowDxfId="10"/>
  </tableColumns>
  <tableStyleInfo name="TableStyleLight8" showFirstColumn="0" showLastColumn="0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D10BCD-2A8C-4989-A7C8-CF60984E04D1}" name="Tableau14" displayName="Tableau14" ref="B32:C35" headerRowCount="0" totalsRowShown="0" headerRowDxfId="9" dataDxfId="8">
  <tableColumns count="2">
    <tableColumn id="1" xr3:uid="{AE31A460-75D0-4249-BE2B-A5A0C4D0AA78}" name="Colonne1" dataDxfId="7"/>
    <tableColumn id="2" xr3:uid="{C40E397F-1332-4FEB-B2B5-15716278269A}" name="Colonne2" dataDxfId="6">
      <calculatedColumnFormula>SUM(E28+H21+K13)</calculatedColumnFormula>
    </tableColumn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9E64-4CDB-4763-905A-460355F9D00B}">
  <dimension ref="A1:L35"/>
  <sheetViews>
    <sheetView showGridLines="0" tabSelected="1" workbookViewId="0">
      <selection activeCell="G26" sqref="G26"/>
    </sheetView>
  </sheetViews>
  <sheetFormatPr baseColWidth="10" defaultRowHeight="13"/>
  <cols>
    <col min="1" max="1" width="20.69921875" customWidth="1"/>
    <col min="2" max="2" width="60.69921875" customWidth="1"/>
    <col min="4" max="4" width="30.69921875" customWidth="1"/>
    <col min="5" max="5" width="15.69921875" customWidth="1"/>
    <col min="7" max="7" width="32.69921875" customWidth="1"/>
    <col min="10" max="10" width="25.69921875" customWidth="1"/>
  </cols>
  <sheetData>
    <row r="1" spans="1:12" ht="14.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4.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4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4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50" customHeight="1"/>
    <row r="8" spans="1:12" ht="21">
      <c r="A8" s="1" t="s">
        <v>6</v>
      </c>
      <c r="B8" s="1">
        <v>1700</v>
      </c>
      <c r="D8" s="4" t="s">
        <v>0</v>
      </c>
      <c r="E8" s="5">
        <v>1000</v>
      </c>
      <c r="G8" s="4" t="s">
        <v>19</v>
      </c>
      <c r="H8" s="5">
        <v>50</v>
      </c>
      <c r="J8" s="4" t="s">
        <v>28</v>
      </c>
      <c r="K8" s="5">
        <v>50</v>
      </c>
    </row>
    <row r="9" spans="1:12" ht="21">
      <c r="A9" s="1" t="s">
        <v>7</v>
      </c>
      <c r="B9" s="1">
        <v>1300</v>
      </c>
      <c r="D9" s="1" t="s">
        <v>10</v>
      </c>
      <c r="E9" s="1">
        <v>30</v>
      </c>
      <c r="G9" s="1" t="s">
        <v>20</v>
      </c>
      <c r="H9" s="1">
        <v>360</v>
      </c>
      <c r="J9" s="1" t="s">
        <v>29</v>
      </c>
      <c r="K9" s="1">
        <v>50</v>
      </c>
    </row>
    <row r="10" spans="1:12" ht="21">
      <c r="A10" s="1" t="s">
        <v>9</v>
      </c>
      <c r="B10" s="1">
        <v>0</v>
      </c>
      <c r="D10" s="1" t="s">
        <v>11</v>
      </c>
      <c r="E10" s="1">
        <v>54</v>
      </c>
      <c r="G10" s="1" t="s">
        <v>21</v>
      </c>
      <c r="H10" s="1">
        <v>50</v>
      </c>
      <c r="J10" s="1" t="s">
        <v>37</v>
      </c>
      <c r="K10" s="1">
        <v>0</v>
      </c>
    </row>
    <row r="11" spans="1:12" ht="21">
      <c r="A11" s="1" t="s">
        <v>8</v>
      </c>
      <c r="B11" s="1">
        <v>0</v>
      </c>
      <c r="D11" s="1" t="s">
        <v>1</v>
      </c>
      <c r="E11" s="1">
        <v>110</v>
      </c>
      <c r="G11" s="1" t="s">
        <v>26</v>
      </c>
      <c r="H11" s="1">
        <v>150</v>
      </c>
      <c r="J11" s="1" t="s">
        <v>3</v>
      </c>
      <c r="K11" s="1">
        <v>0</v>
      </c>
    </row>
    <row r="12" spans="1:12" ht="21">
      <c r="A12" s="1" t="s">
        <v>30</v>
      </c>
      <c r="B12" s="3">
        <f>SUBTOTAL(109,Tableau9[Colonne2])</f>
        <v>3000</v>
      </c>
      <c r="D12" s="1" t="s">
        <v>2</v>
      </c>
      <c r="E12" s="1">
        <v>0</v>
      </c>
      <c r="G12" s="1" t="s">
        <v>22</v>
      </c>
      <c r="H12" s="1">
        <v>50</v>
      </c>
      <c r="J12" s="1" t="s">
        <v>3</v>
      </c>
      <c r="K12" s="1">
        <v>0</v>
      </c>
    </row>
    <row r="13" spans="1:12" ht="21">
      <c r="D13" s="1" t="s">
        <v>31</v>
      </c>
      <c r="E13" s="1">
        <v>0</v>
      </c>
      <c r="G13" s="1" t="s">
        <v>36</v>
      </c>
      <c r="H13" s="1">
        <v>0</v>
      </c>
      <c r="J13" s="1" t="s">
        <v>30</v>
      </c>
      <c r="K13" s="3">
        <f>SUBTOTAL(109,Tableau13[Colonne2])</f>
        <v>50</v>
      </c>
    </row>
    <row r="14" spans="1:12" ht="21">
      <c r="D14" s="1" t="s">
        <v>32</v>
      </c>
      <c r="E14" s="1">
        <v>150</v>
      </c>
      <c r="G14" s="1" t="s">
        <v>23</v>
      </c>
      <c r="H14" s="1">
        <v>50</v>
      </c>
    </row>
    <row r="15" spans="1:12" ht="21">
      <c r="D15" s="1" t="s">
        <v>12</v>
      </c>
      <c r="E15" s="1">
        <v>54</v>
      </c>
      <c r="G15" s="1" t="s">
        <v>24</v>
      </c>
      <c r="H15" s="1">
        <v>15</v>
      </c>
    </row>
    <row r="16" spans="1:12" ht="21">
      <c r="D16" s="1" t="s">
        <v>15</v>
      </c>
      <c r="E16" s="1">
        <v>19</v>
      </c>
      <c r="G16" s="1" t="s">
        <v>4</v>
      </c>
      <c r="H16" s="1">
        <v>50</v>
      </c>
    </row>
    <row r="17" spans="2:8" ht="21">
      <c r="D17" s="1" t="s">
        <v>18</v>
      </c>
      <c r="E17" s="1">
        <v>39</v>
      </c>
      <c r="G17" s="1" t="s">
        <v>25</v>
      </c>
      <c r="H17" s="1">
        <v>30</v>
      </c>
    </row>
    <row r="18" spans="2:8" ht="21">
      <c r="D18" s="1" t="s">
        <v>13</v>
      </c>
      <c r="E18" s="2">
        <v>120</v>
      </c>
      <c r="G18" s="1" t="s">
        <v>5</v>
      </c>
      <c r="H18" s="1">
        <v>50</v>
      </c>
    </row>
    <row r="19" spans="2:8" ht="21">
      <c r="D19" s="1" t="s">
        <v>17</v>
      </c>
      <c r="E19" s="1">
        <v>80</v>
      </c>
      <c r="G19" s="1" t="s">
        <v>3</v>
      </c>
      <c r="H19" s="1">
        <v>0</v>
      </c>
    </row>
    <row r="20" spans="2:8" ht="21">
      <c r="D20" s="1" t="s">
        <v>33</v>
      </c>
      <c r="E20" s="1">
        <v>98</v>
      </c>
      <c r="G20" s="1" t="s">
        <v>3</v>
      </c>
      <c r="H20" s="1">
        <v>0</v>
      </c>
    </row>
    <row r="21" spans="2:8" ht="21">
      <c r="D21" s="1" t="s">
        <v>27</v>
      </c>
      <c r="E21" s="1">
        <v>92</v>
      </c>
      <c r="G21" s="1" t="s">
        <v>30</v>
      </c>
      <c r="H21" s="3">
        <f>SUBTOTAL(109,Tableau12[Colonne2])</f>
        <v>805</v>
      </c>
    </row>
    <row r="22" spans="2:8" ht="21">
      <c r="D22" s="1" t="s">
        <v>34</v>
      </c>
      <c r="E22" s="1">
        <v>0</v>
      </c>
    </row>
    <row r="23" spans="2:8" ht="21">
      <c r="D23" s="1" t="s">
        <v>35</v>
      </c>
      <c r="E23" s="1">
        <v>90</v>
      </c>
    </row>
    <row r="24" spans="2:8" ht="21">
      <c r="D24" s="1" t="s">
        <v>14</v>
      </c>
      <c r="E24" s="1">
        <v>498</v>
      </c>
    </row>
    <row r="25" spans="2:8" ht="21">
      <c r="D25" s="1" t="s">
        <v>16</v>
      </c>
      <c r="E25" s="1">
        <v>0</v>
      </c>
    </row>
    <row r="26" spans="2:8" ht="21">
      <c r="D26" s="1" t="s">
        <v>3</v>
      </c>
      <c r="E26" s="1">
        <v>0</v>
      </c>
    </row>
    <row r="27" spans="2:8" ht="21">
      <c r="D27" s="1" t="s">
        <v>3</v>
      </c>
      <c r="E27" s="1">
        <v>0</v>
      </c>
    </row>
    <row r="28" spans="2:8" ht="21">
      <c r="D28" s="1" t="s">
        <v>30</v>
      </c>
      <c r="E28" s="3">
        <f>SUBTOTAL(109,Tableau11[Colonne2])</f>
        <v>1434</v>
      </c>
    </row>
    <row r="32" spans="2:8" ht="21">
      <c r="B32" s="12" t="s">
        <v>38</v>
      </c>
      <c r="C32" s="13">
        <f t="shared" ref="C32" si="0">SUM(E28+H21+K13)</f>
        <v>2289</v>
      </c>
    </row>
    <row r="33" spans="2:3" ht="21">
      <c r="B33" s="7" t="s">
        <v>39</v>
      </c>
      <c r="C33" s="8">
        <f>SUM(B12-C32)</f>
        <v>711</v>
      </c>
    </row>
    <row r="34" spans="2:3" ht="21">
      <c r="B34" s="9" t="s">
        <v>40</v>
      </c>
      <c r="C34" s="10">
        <f>SUM(C33-(C33*0.1))</f>
        <v>639.9</v>
      </c>
    </row>
    <row r="35" spans="2:3" ht="21">
      <c r="B35" s="9" t="s">
        <v>41</v>
      </c>
      <c r="C35" s="11">
        <f>SUM(C34/4)</f>
        <v>159.97499999999999</v>
      </c>
    </row>
  </sheetData>
  <pageMargins left="0.7" right="0.7" top="0.75" bottom="0.75" header="0.3" footer="0.3"/>
  <ignoredErrors>
    <ignoredError sqref="C33:C35" calculatedColumn="1"/>
  </ignoredErrors>
  <drawing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C7FD9-EBCF-4CC4-BE1C-34B80F7E8353}">
  <ds:schemaRefs>
    <ds:schemaRef ds:uri="http://schemas.microsoft.com/sharepoint/v3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www.w3.org/XML/1998/namespace"/>
    <ds:schemaRef ds:uri="230e9df3-be65-4c73-a93b-d1236ebd677e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71426-2A7A-4B36-9D43-BE262652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Budget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2022-11-06T05:34:26Z</dcterms:created>
  <dcterms:modified xsi:type="dcterms:W3CDTF">2026-02-10T13:37:43Z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